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8.21" sheetId="1" r:id="rId1"/>
  </sheets>
  <definedNames>
    <definedName name="_xlnm.Print_Area" localSheetId="0">'01.08.21'!$A$1:$O$62</definedName>
  </definedNames>
  <calcPr fullCalcOnLoad="1"/>
</workbook>
</file>

<file path=xl/sharedStrings.xml><?xml version="1.0" encoding="utf-8"?>
<sst xmlns="http://schemas.openxmlformats.org/spreadsheetml/2006/main" count="124" uniqueCount="32">
  <si>
    <t>№ поз</t>
  </si>
  <si>
    <t>сорт</t>
  </si>
  <si>
    <t>толщина</t>
  </si>
  <si>
    <t>обрезные</t>
  </si>
  <si>
    <t>необрезные</t>
  </si>
  <si>
    <t>без учета НДС</t>
  </si>
  <si>
    <t>с учетом НДС</t>
  </si>
  <si>
    <t>Береза, липа, осина, ольха, тополь. Доски длинной  свыше 2,0 до 6.5 м</t>
  </si>
  <si>
    <t>44 и более</t>
  </si>
  <si>
    <t>Сосна, ель, пихта, кедр. Доски длиной  свыше 2,0 до 6,5 м.</t>
  </si>
  <si>
    <t>О</t>
  </si>
  <si>
    <t>Береза, липа, осина, ольха, тополь. Доски длинной  от 0,5 до 2,0 м</t>
  </si>
  <si>
    <t>Сосна, ель, пихта, кедр. Доски длиной  от 0,5 до 2,0 м.</t>
  </si>
  <si>
    <t>Дуб, ясень, клен, ильм. Доски длиной 2.0 - 6.5 м</t>
  </si>
  <si>
    <t>1. Пиломатериалы (доска) хвойных пород СТБ 1713-2007</t>
  </si>
  <si>
    <t>2. Пиломатериалы  (доска) березовых и мягколиственных пород СТБ1714-2007</t>
  </si>
  <si>
    <t>3. Пиломатериалы  (доска) твердолиственных пород</t>
  </si>
  <si>
    <t>до 25</t>
  </si>
  <si>
    <t>25 - 30</t>
  </si>
  <si>
    <t>32- 40</t>
  </si>
  <si>
    <t>Приложение 1</t>
  </si>
  <si>
    <t>4. Колья деревянные (окоренные) ТУ РБ 100195503.012-2003</t>
  </si>
  <si>
    <t>толщина, мм</t>
  </si>
  <si>
    <t xml:space="preserve"> - </t>
  </si>
  <si>
    <t>40-90</t>
  </si>
  <si>
    <t>5. Заготовки деревянные для плоских поддонов ТУ РБ 100195503.012-2002</t>
  </si>
  <si>
    <t>г.к.</t>
  </si>
  <si>
    <t>до 100</t>
  </si>
  <si>
    <t>к приказу по «Столинский лесхоз»</t>
  </si>
  <si>
    <t>№ ___ от ____________</t>
  </si>
  <si>
    <t xml:space="preserve">Вводятся в действие с 01.08.2021 г </t>
  </si>
  <si>
    <t>Отпускные цены на пилопродукцию для реализации населению и бюджетным организациям по  "Столинскому лесхозу"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</si>
</sst>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"/>
    <numFmt numFmtId="198" formatCode="0.00000"/>
    <numFmt numFmtId="199" formatCode="0.000000"/>
    <numFmt numFmtId="200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2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PageLayoutView="0" workbookViewId="0" topLeftCell="A1">
      <selection activeCell="A3" sqref="A3:G3"/>
    </sheetView>
  </sheetViews>
  <sheetFormatPr defaultColWidth="9.140625" defaultRowHeight="12.75"/>
  <cols>
    <col min="1" max="1" width="8.421875" style="5" customWidth="1"/>
    <col min="2" max="2" width="6.140625" style="5" customWidth="1"/>
    <col min="3" max="7" width="14.28125" style="5" customWidth="1"/>
    <col min="8" max="8" width="6.7109375" style="5" customWidth="1"/>
    <col min="9" max="9" width="5.421875" style="5" customWidth="1"/>
    <col min="10" max="13" width="14.421875" style="5" customWidth="1"/>
    <col min="14" max="14" width="15.57421875" style="5" customWidth="1"/>
    <col min="15" max="16384" width="9.140625" style="5" customWidth="1"/>
  </cols>
  <sheetData>
    <row r="1" spans="1:16" ht="15.75">
      <c r="A1" s="33" t="s">
        <v>20</v>
      </c>
      <c r="B1" s="33"/>
      <c r="C1" s="33"/>
      <c r="D1" s="33"/>
      <c r="E1" s="33"/>
      <c r="F1" s="33"/>
      <c r="G1" s="33"/>
      <c r="H1" s="34" t="s">
        <v>15</v>
      </c>
      <c r="I1" s="34"/>
      <c r="J1" s="34"/>
      <c r="K1" s="34"/>
      <c r="L1" s="34"/>
      <c r="M1" s="34"/>
      <c r="N1" s="34"/>
      <c r="O1"/>
      <c r="P1"/>
    </row>
    <row r="2" spans="1:16" ht="15.75" customHeight="1">
      <c r="A2" s="33" t="s">
        <v>28</v>
      </c>
      <c r="B2" s="33"/>
      <c r="C2" s="33"/>
      <c r="D2" s="33"/>
      <c r="E2" s="33"/>
      <c r="F2" s="33"/>
      <c r="G2" s="33"/>
      <c r="H2" s="35" t="s">
        <v>0</v>
      </c>
      <c r="I2" s="35" t="s">
        <v>1</v>
      </c>
      <c r="J2" s="35" t="s">
        <v>2</v>
      </c>
      <c r="K2" s="36" t="s">
        <v>3</v>
      </c>
      <c r="L2" s="36"/>
      <c r="M2" s="36" t="s">
        <v>4</v>
      </c>
      <c r="N2" s="36"/>
      <c r="O2"/>
      <c r="P2"/>
    </row>
    <row r="3" spans="1:16" ht="15.75" customHeight="1">
      <c r="A3" s="37" t="s">
        <v>29</v>
      </c>
      <c r="B3" s="37"/>
      <c r="C3" s="37"/>
      <c r="D3" s="37"/>
      <c r="E3" s="37"/>
      <c r="F3" s="37"/>
      <c r="G3" s="37"/>
      <c r="H3" s="35"/>
      <c r="I3" s="35"/>
      <c r="J3" s="35"/>
      <c r="K3" s="35" t="s">
        <v>5</v>
      </c>
      <c r="L3" s="35" t="s">
        <v>6</v>
      </c>
      <c r="M3" s="35" t="s">
        <v>5</v>
      </c>
      <c r="N3" s="35" t="s">
        <v>6</v>
      </c>
      <c r="O3"/>
      <c r="P3"/>
    </row>
    <row r="4" spans="1:16" ht="15.75">
      <c r="A4" s="33"/>
      <c r="B4" s="33"/>
      <c r="C4" s="33"/>
      <c r="D4" s="33"/>
      <c r="E4" s="33"/>
      <c r="F4" s="33"/>
      <c r="G4" s="33"/>
      <c r="H4" s="35"/>
      <c r="I4" s="35"/>
      <c r="J4" s="35"/>
      <c r="K4" s="35"/>
      <c r="L4" s="35"/>
      <c r="M4" s="35"/>
      <c r="N4" s="35"/>
      <c r="O4"/>
      <c r="P4"/>
    </row>
    <row r="5" spans="1:16" ht="15.75">
      <c r="A5" s="7"/>
      <c r="B5" s="7"/>
      <c r="C5" s="7"/>
      <c r="D5" s="7"/>
      <c r="E5" s="7"/>
      <c r="F5" s="7"/>
      <c r="G5" s="7"/>
      <c r="H5" s="35"/>
      <c r="I5" s="35"/>
      <c r="J5" s="35"/>
      <c r="K5" s="35"/>
      <c r="L5" s="35"/>
      <c r="M5" s="35"/>
      <c r="N5" s="35"/>
      <c r="O5"/>
      <c r="P5"/>
    </row>
    <row r="6" spans="1:16" ht="15.75">
      <c r="A6" s="38" t="s">
        <v>31</v>
      </c>
      <c r="B6" s="38"/>
      <c r="C6" s="38"/>
      <c r="D6" s="38"/>
      <c r="E6" s="38"/>
      <c r="F6" s="38"/>
      <c r="G6" s="38"/>
      <c r="H6" s="39" t="s">
        <v>7</v>
      </c>
      <c r="I6" s="39"/>
      <c r="J6" s="39"/>
      <c r="K6" s="39"/>
      <c r="L6" s="39"/>
      <c r="M6" s="39"/>
      <c r="N6" s="39"/>
      <c r="O6"/>
      <c r="P6"/>
    </row>
    <row r="7" spans="1:16" ht="15.75">
      <c r="A7" s="38"/>
      <c r="B7" s="38"/>
      <c r="C7" s="38"/>
      <c r="D7" s="38"/>
      <c r="E7" s="38"/>
      <c r="F7" s="38"/>
      <c r="G7" s="38"/>
      <c r="H7" s="6">
        <v>41</v>
      </c>
      <c r="I7" s="35">
        <v>1</v>
      </c>
      <c r="J7" s="8" t="s">
        <v>17</v>
      </c>
      <c r="K7" s="26">
        <f>K8*1.1</f>
        <v>236.28</v>
      </c>
      <c r="L7" s="23">
        <f>ROUND(K7*1.2,2)</f>
        <v>283.54</v>
      </c>
      <c r="M7" s="26">
        <f>M8*1.1</f>
        <v>165</v>
      </c>
      <c r="N7" s="23">
        <f>ROUND(M7*1.2,2)</f>
        <v>198</v>
      </c>
      <c r="O7"/>
      <c r="P7"/>
    </row>
    <row r="8" spans="1:16" ht="15.75">
      <c r="A8" s="40" t="s">
        <v>14</v>
      </c>
      <c r="B8" s="40"/>
      <c r="C8" s="40"/>
      <c r="D8" s="40"/>
      <c r="E8" s="40"/>
      <c r="F8" s="40"/>
      <c r="G8" s="40"/>
      <c r="H8" s="6">
        <v>42</v>
      </c>
      <c r="I8" s="35"/>
      <c r="J8" s="8" t="s">
        <v>18</v>
      </c>
      <c r="K8" s="23">
        <f>K12*1.2</f>
        <v>214.79999999999998</v>
      </c>
      <c r="L8" s="23">
        <f aca="true" t="shared" si="0" ref="L8:L18">ROUND(K8*1.2,2)</f>
        <v>257.76</v>
      </c>
      <c r="M8" s="23">
        <f>M12*1.2</f>
        <v>150</v>
      </c>
      <c r="N8" s="23">
        <f aca="true" t="shared" si="1" ref="N8:N18">ROUND(M8*1.2,2)</f>
        <v>180</v>
      </c>
      <c r="O8"/>
      <c r="P8"/>
    </row>
    <row r="9" spans="1:16" ht="15.75">
      <c r="A9" s="35" t="s">
        <v>0</v>
      </c>
      <c r="B9" s="35" t="s">
        <v>1</v>
      </c>
      <c r="C9" s="35" t="s">
        <v>2</v>
      </c>
      <c r="D9" s="36" t="s">
        <v>3</v>
      </c>
      <c r="E9" s="36"/>
      <c r="F9" s="36" t="s">
        <v>4</v>
      </c>
      <c r="G9" s="36"/>
      <c r="H9" s="6">
        <v>43</v>
      </c>
      <c r="I9" s="35"/>
      <c r="J9" s="8" t="s">
        <v>19</v>
      </c>
      <c r="K9" s="23">
        <f>K13*1.2</f>
        <v>257.76</v>
      </c>
      <c r="L9" s="23">
        <f t="shared" si="0"/>
        <v>309.31</v>
      </c>
      <c r="M9" s="23">
        <f>M13*1.2</f>
        <v>180</v>
      </c>
      <c r="N9" s="23">
        <f t="shared" si="1"/>
        <v>216</v>
      </c>
      <c r="O9"/>
      <c r="P9"/>
    </row>
    <row r="10" spans="1:16" ht="15.75">
      <c r="A10" s="35"/>
      <c r="B10" s="35"/>
      <c r="C10" s="35"/>
      <c r="D10" s="35" t="s">
        <v>5</v>
      </c>
      <c r="E10" s="35" t="s">
        <v>6</v>
      </c>
      <c r="F10" s="35" t="s">
        <v>5</v>
      </c>
      <c r="G10" s="35" t="s">
        <v>6</v>
      </c>
      <c r="H10" s="6">
        <v>44</v>
      </c>
      <c r="I10" s="35"/>
      <c r="J10" s="8" t="s">
        <v>8</v>
      </c>
      <c r="K10" s="23">
        <f>K14*1.2</f>
        <v>279.24</v>
      </c>
      <c r="L10" s="23">
        <f t="shared" si="0"/>
        <v>335.09</v>
      </c>
      <c r="M10" s="23">
        <f>M14*1.2</f>
        <v>195</v>
      </c>
      <c r="N10" s="23">
        <f t="shared" si="1"/>
        <v>234</v>
      </c>
      <c r="O10"/>
      <c r="P10"/>
    </row>
    <row r="11" spans="1:16" ht="15.75">
      <c r="A11" s="35"/>
      <c r="B11" s="35"/>
      <c r="C11" s="35"/>
      <c r="D11" s="35"/>
      <c r="E11" s="35"/>
      <c r="F11" s="35"/>
      <c r="G11" s="35"/>
      <c r="H11" s="6">
        <v>45</v>
      </c>
      <c r="I11" s="35">
        <v>2</v>
      </c>
      <c r="J11" s="8" t="s">
        <v>17</v>
      </c>
      <c r="K11" s="26">
        <f>K12*1.1</f>
        <v>196.9</v>
      </c>
      <c r="L11" s="23">
        <f t="shared" si="0"/>
        <v>236.28</v>
      </c>
      <c r="M11" s="26">
        <f>M12*1.1</f>
        <v>137.5</v>
      </c>
      <c r="N11" s="23">
        <f t="shared" si="1"/>
        <v>165</v>
      </c>
      <c r="O11"/>
      <c r="P11"/>
    </row>
    <row r="12" spans="1:16" ht="15.75">
      <c r="A12" s="36" t="s">
        <v>9</v>
      </c>
      <c r="B12" s="36"/>
      <c r="C12" s="36"/>
      <c r="D12" s="36"/>
      <c r="E12" s="36"/>
      <c r="F12" s="36"/>
      <c r="G12" s="36"/>
      <c r="H12" s="6">
        <v>46</v>
      </c>
      <c r="I12" s="35"/>
      <c r="J12" s="8" t="s">
        <v>18</v>
      </c>
      <c r="K12" s="24">
        <v>179</v>
      </c>
      <c r="L12" s="23">
        <f t="shared" si="0"/>
        <v>214.8</v>
      </c>
      <c r="M12" s="24">
        <v>125</v>
      </c>
      <c r="N12" s="23">
        <f t="shared" si="1"/>
        <v>150</v>
      </c>
      <c r="O12"/>
      <c r="P12"/>
    </row>
    <row r="13" spans="1:16" ht="15.75">
      <c r="A13" s="9">
        <v>1</v>
      </c>
      <c r="B13" s="35" t="s">
        <v>10</v>
      </c>
      <c r="C13" s="8" t="s">
        <v>17</v>
      </c>
      <c r="D13" s="23">
        <f>D21*1.56</f>
        <v>411.84000000000003</v>
      </c>
      <c r="E13" s="23">
        <f>ROUND(D13*1.2,2)</f>
        <v>494.21</v>
      </c>
      <c r="F13" s="23">
        <f>F21*1.56</f>
        <v>274.56</v>
      </c>
      <c r="G13" s="23">
        <f>ROUND(F13*1.2,2)</f>
        <v>329.47</v>
      </c>
      <c r="H13" s="6">
        <v>47</v>
      </c>
      <c r="I13" s="35"/>
      <c r="J13" s="8" t="s">
        <v>19</v>
      </c>
      <c r="K13" s="23">
        <f>K12*1.2</f>
        <v>214.79999999999998</v>
      </c>
      <c r="L13" s="23">
        <f t="shared" si="0"/>
        <v>257.76</v>
      </c>
      <c r="M13" s="23">
        <f>M12*1.2</f>
        <v>150</v>
      </c>
      <c r="N13" s="23">
        <f t="shared" si="1"/>
        <v>180</v>
      </c>
      <c r="O13"/>
      <c r="P13"/>
    </row>
    <row r="14" spans="1:16" ht="15.75">
      <c r="A14" s="9">
        <v>2</v>
      </c>
      <c r="B14" s="35"/>
      <c r="C14" s="8" t="s">
        <v>18</v>
      </c>
      <c r="D14" s="23">
        <f>D22*1.56</f>
        <v>374.40000000000003</v>
      </c>
      <c r="E14" s="23">
        <f aca="true" t="shared" si="2" ref="E14:E32">ROUND(D14*1.2,2)</f>
        <v>449.28</v>
      </c>
      <c r="F14" s="23">
        <f>F22*1.56</f>
        <v>249.60000000000002</v>
      </c>
      <c r="G14" s="23">
        <f aca="true" t="shared" si="3" ref="G14:G32">ROUND(F14*1.2,2)</f>
        <v>299.52</v>
      </c>
      <c r="H14" s="6">
        <v>48</v>
      </c>
      <c r="I14" s="35"/>
      <c r="J14" s="8" t="s">
        <v>8</v>
      </c>
      <c r="K14" s="23">
        <f>K12*1.3</f>
        <v>232.70000000000002</v>
      </c>
      <c r="L14" s="23">
        <f t="shared" si="0"/>
        <v>279.24</v>
      </c>
      <c r="M14" s="23">
        <f>M12*1.3</f>
        <v>162.5</v>
      </c>
      <c r="N14" s="23">
        <f t="shared" si="1"/>
        <v>195</v>
      </c>
      <c r="O14"/>
      <c r="P14"/>
    </row>
    <row r="15" spans="1:16" ht="15.75">
      <c r="A15" s="9">
        <v>3</v>
      </c>
      <c r="B15" s="35"/>
      <c r="C15" s="8" t="s">
        <v>19</v>
      </c>
      <c r="D15" s="23">
        <f>D23*1.56</f>
        <v>449.28000000000003</v>
      </c>
      <c r="E15" s="23">
        <f t="shared" si="2"/>
        <v>539.14</v>
      </c>
      <c r="F15" s="23">
        <f>F23*1.56</f>
        <v>299.52</v>
      </c>
      <c r="G15" s="23">
        <f t="shared" si="3"/>
        <v>359.42</v>
      </c>
      <c r="H15" s="6">
        <v>49</v>
      </c>
      <c r="I15" s="35">
        <v>3</v>
      </c>
      <c r="J15" s="8" t="s">
        <v>17</v>
      </c>
      <c r="K15" s="26">
        <f>K16*1.1</f>
        <v>157.52000000000004</v>
      </c>
      <c r="L15" s="23">
        <f t="shared" si="0"/>
        <v>189.02</v>
      </c>
      <c r="M15" s="26">
        <f>M16*1.1</f>
        <v>110.00000000000001</v>
      </c>
      <c r="N15" s="23">
        <f t="shared" si="1"/>
        <v>132</v>
      </c>
      <c r="O15"/>
      <c r="P15"/>
    </row>
    <row r="16" spans="1:16" ht="15.75">
      <c r="A16" s="10">
        <v>4</v>
      </c>
      <c r="B16" s="35"/>
      <c r="C16" s="8" t="s">
        <v>8</v>
      </c>
      <c r="D16" s="23">
        <f>D24*1.56</f>
        <v>486.72</v>
      </c>
      <c r="E16" s="23">
        <f t="shared" si="2"/>
        <v>584.06</v>
      </c>
      <c r="F16" s="23">
        <f>F24*1.56</f>
        <v>324.48</v>
      </c>
      <c r="G16" s="23">
        <f t="shared" si="3"/>
        <v>389.38</v>
      </c>
      <c r="H16" s="6">
        <v>50</v>
      </c>
      <c r="I16" s="35"/>
      <c r="J16" s="8" t="s">
        <v>18</v>
      </c>
      <c r="K16" s="23">
        <f>K12*0.8</f>
        <v>143.20000000000002</v>
      </c>
      <c r="L16" s="23">
        <f t="shared" si="0"/>
        <v>171.84</v>
      </c>
      <c r="M16" s="23">
        <f>M12*0.8</f>
        <v>100</v>
      </c>
      <c r="N16" s="23">
        <f t="shared" si="1"/>
        <v>120</v>
      </c>
      <c r="O16"/>
      <c r="P16"/>
    </row>
    <row r="17" spans="1:16" ht="15.75">
      <c r="A17" s="9">
        <v>5</v>
      </c>
      <c r="B17" s="35">
        <v>1</v>
      </c>
      <c r="C17" s="8" t="s">
        <v>17</v>
      </c>
      <c r="D17" s="23">
        <f>D21*1.2</f>
        <v>316.8</v>
      </c>
      <c r="E17" s="23">
        <f t="shared" si="2"/>
        <v>380.16</v>
      </c>
      <c r="F17" s="23">
        <f>F21*1.2</f>
        <v>211.2</v>
      </c>
      <c r="G17" s="23">
        <f t="shared" si="3"/>
        <v>253.44</v>
      </c>
      <c r="H17" s="6">
        <v>51</v>
      </c>
      <c r="I17" s="35"/>
      <c r="J17" s="8" t="s">
        <v>19</v>
      </c>
      <c r="K17" s="23">
        <f>K13*0.8</f>
        <v>171.84</v>
      </c>
      <c r="L17" s="23">
        <f t="shared" si="0"/>
        <v>206.21</v>
      </c>
      <c r="M17" s="23">
        <f>M13*0.8</f>
        <v>120</v>
      </c>
      <c r="N17" s="23">
        <f t="shared" si="1"/>
        <v>144</v>
      </c>
      <c r="O17"/>
      <c r="P17"/>
    </row>
    <row r="18" spans="1:16" ht="15.75">
      <c r="A18" s="9">
        <v>6</v>
      </c>
      <c r="B18" s="35"/>
      <c r="C18" s="8" t="s">
        <v>18</v>
      </c>
      <c r="D18" s="23">
        <f>D22*1.2</f>
        <v>288</v>
      </c>
      <c r="E18" s="23">
        <f t="shared" si="2"/>
        <v>345.6</v>
      </c>
      <c r="F18" s="23">
        <f>F22*1.2</f>
        <v>192</v>
      </c>
      <c r="G18" s="23">
        <f t="shared" si="3"/>
        <v>230.4</v>
      </c>
      <c r="H18" s="6">
        <v>52</v>
      </c>
      <c r="I18" s="35"/>
      <c r="J18" s="8" t="s">
        <v>8</v>
      </c>
      <c r="K18" s="23">
        <f>K14*0.8</f>
        <v>186.16000000000003</v>
      </c>
      <c r="L18" s="23">
        <f t="shared" si="0"/>
        <v>223.39</v>
      </c>
      <c r="M18" s="23">
        <f>M14*0.8</f>
        <v>130</v>
      </c>
      <c r="N18" s="23">
        <f t="shared" si="1"/>
        <v>156</v>
      </c>
      <c r="O18"/>
      <c r="P18"/>
    </row>
    <row r="19" spans="1:16" ht="15.75">
      <c r="A19" s="9">
        <v>7</v>
      </c>
      <c r="B19" s="35"/>
      <c r="C19" s="8" t="s">
        <v>19</v>
      </c>
      <c r="D19" s="23">
        <f>D23*1.2</f>
        <v>345.59999999999997</v>
      </c>
      <c r="E19" s="23">
        <f t="shared" si="2"/>
        <v>414.72</v>
      </c>
      <c r="F19" s="23">
        <f>F23*1.2</f>
        <v>230.39999999999998</v>
      </c>
      <c r="G19" s="23">
        <f t="shared" si="3"/>
        <v>276.48</v>
      </c>
      <c r="H19" s="40" t="s">
        <v>11</v>
      </c>
      <c r="I19" s="40"/>
      <c r="J19" s="40"/>
      <c r="K19" s="40"/>
      <c r="L19" s="40"/>
      <c r="M19" s="40"/>
      <c r="N19" s="40"/>
      <c r="O19"/>
      <c r="P19"/>
    </row>
    <row r="20" spans="1:16" ht="15.75">
      <c r="A20" s="9">
        <v>8</v>
      </c>
      <c r="B20" s="35"/>
      <c r="C20" s="8" t="s">
        <v>8</v>
      </c>
      <c r="D20" s="23">
        <f>D24*1.2</f>
        <v>374.4</v>
      </c>
      <c r="E20" s="23">
        <f t="shared" si="2"/>
        <v>449.28</v>
      </c>
      <c r="F20" s="23">
        <f>F24*1.2</f>
        <v>249.6</v>
      </c>
      <c r="G20" s="23">
        <f t="shared" si="3"/>
        <v>299.52</v>
      </c>
      <c r="H20" s="6">
        <v>53</v>
      </c>
      <c r="I20" s="35">
        <v>1</v>
      </c>
      <c r="J20" s="8" t="s">
        <v>17</v>
      </c>
      <c r="K20" s="26">
        <f>K21*1.1</f>
        <v>178.20000000000002</v>
      </c>
      <c r="L20" s="23">
        <f>ROUND(K20*1.2,2)</f>
        <v>213.84</v>
      </c>
      <c r="M20" s="1"/>
      <c r="N20" s="2"/>
      <c r="O20"/>
      <c r="P20"/>
    </row>
    <row r="21" spans="1:16" ht="15.75">
      <c r="A21" s="9">
        <v>9</v>
      </c>
      <c r="B21" s="35">
        <v>2</v>
      </c>
      <c r="C21" s="8" t="s">
        <v>17</v>
      </c>
      <c r="D21" s="23">
        <f>D22*1.1</f>
        <v>264</v>
      </c>
      <c r="E21" s="23">
        <f t="shared" si="2"/>
        <v>316.8</v>
      </c>
      <c r="F21" s="23">
        <f>F22*1.1</f>
        <v>176</v>
      </c>
      <c r="G21" s="23">
        <f t="shared" si="3"/>
        <v>211.2</v>
      </c>
      <c r="H21" s="8">
        <v>54</v>
      </c>
      <c r="I21" s="35"/>
      <c r="J21" s="8" t="s">
        <v>18</v>
      </c>
      <c r="K21" s="23">
        <f>K25*1.2</f>
        <v>162</v>
      </c>
      <c r="L21" s="23">
        <f aca="true" t="shared" si="4" ref="L21:L31">ROUND(K21*1.2,2)</f>
        <v>194.4</v>
      </c>
      <c r="M21" s="3"/>
      <c r="N21" s="3"/>
      <c r="O21"/>
      <c r="P21"/>
    </row>
    <row r="22" spans="1:16" ht="15.75">
      <c r="A22" s="9">
        <v>10</v>
      </c>
      <c r="B22" s="35"/>
      <c r="C22" s="8" t="s">
        <v>18</v>
      </c>
      <c r="D22" s="24">
        <v>240</v>
      </c>
      <c r="E22" s="23">
        <f t="shared" si="2"/>
        <v>288</v>
      </c>
      <c r="F22" s="24">
        <v>160</v>
      </c>
      <c r="G22" s="23">
        <f t="shared" si="3"/>
        <v>192</v>
      </c>
      <c r="H22" s="6">
        <v>55</v>
      </c>
      <c r="I22" s="35"/>
      <c r="J22" s="8" t="s">
        <v>19</v>
      </c>
      <c r="K22" s="23">
        <f>K26*1.2</f>
        <v>194.4</v>
      </c>
      <c r="L22" s="23">
        <f t="shared" si="4"/>
        <v>233.28</v>
      </c>
      <c r="M22" s="3"/>
      <c r="N22" s="3"/>
      <c r="O22"/>
      <c r="P22"/>
    </row>
    <row r="23" spans="1:16" ht="15.75">
      <c r="A23" s="9">
        <v>11</v>
      </c>
      <c r="B23" s="35"/>
      <c r="C23" s="8" t="s">
        <v>19</v>
      </c>
      <c r="D23" s="23">
        <f>D22*1.2</f>
        <v>288</v>
      </c>
      <c r="E23" s="23">
        <f t="shared" si="2"/>
        <v>345.6</v>
      </c>
      <c r="F23" s="23">
        <f>F22*1.2</f>
        <v>192</v>
      </c>
      <c r="G23" s="23">
        <f t="shared" si="3"/>
        <v>230.4</v>
      </c>
      <c r="H23" s="8">
        <v>56</v>
      </c>
      <c r="I23" s="35"/>
      <c r="J23" s="8" t="s">
        <v>8</v>
      </c>
      <c r="K23" s="23">
        <f>K27*1.2</f>
        <v>210.6</v>
      </c>
      <c r="L23" s="23">
        <f t="shared" si="4"/>
        <v>252.72</v>
      </c>
      <c r="M23" s="3"/>
      <c r="N23" s="3"/>
      <c r="O23"/>
      <c r="P23"/>
    </row>
    <row r="24" spans="1:16" ht="15.75">
      <c r="A24" s="9">
        <v>12</v>
      </c>
      <c r="B24" s="35"/>
      <c r="C24" s="8" t="s">
        <v>8</v>
      </c>
      <c r="D24" s="23">
        <f>D22*1.3</f>
        <v>312</v>
      </c>
      <c r="E24" s="23">
        <f t="shared" si="2"/>
        <v>374.4</v>
      </c>
      <c r="F24" s="23">
        <f>F22*1.3</f>
        <v>208</v>
      </c>
      <c r="G24" s="23">
        <f t="shared" si="3"/>
        <v>249.6</v>
      </c>
      <c r="H24" s="6">
        <v>57</v>
      </c>
      <c r="I24" s="35">
        <v>2</v>
      </c>
      <c r="J24" s="8" t="s">
        <v>17</v>
      </c>
      <c r="K24" s="26">
        <f>K25*1.1</f>
        <v>148.5</v>
      </c>
      <c r="L24" s="23">
        <f t="shared" si="4"/>
        <v>178.2</v>
      </c>
      <c r="M24" s="1"/>
      <c r="N24" s="2"/>
      <c r="O24"/>
      <c r="P24"/>
    </row>
    <row r="25" spans="1:16" ht="15.75">
      <c r="A25" s="9">
        <v>13</v>
      </c>
      <c r="B25" s="35">
        <v>3</v>
      </c>
      <c r="C25" s="8" t="s">
        <v>17</v>
      </c>
      <c r="D25" s="23">
        <f>D21*0.8</f>
        <v>211.20000000000002</v>
      </c>
      <c r="E25" s="23">
        <f t="shared" si="2"/>
        <v>253.44</v>
      </c>
      <c r="F25" s="23">
        <f>F21*0.8</f>
        <v>140.8</v>
      </c>
      <c r="G25" s="23">
        <f t="shared" si="3"/>
        <v>168.96</v>
      </c>
      <c r="H25" s="8">
        <v>58</v>
      </c>
      <c r="I25" s="35"/>
      <c r="J25" s="8" t="s">
        <v>18</v>
      </c>
      <c r="K25" s="24">
        <v>135</v>
      </c>
      <c r="L25" s="23">
        <f t="shared" si="4"/>
        <v>162</v>
      </c>
      <c r="M25" s="3"/>
      <c r="N25" s="3"/>
      <c r="O25"/>
      <c r="P25"/>
    </row>
    <row r="26" spans="1:16" ht="15.75">
      <c r="A26" s="9">
        <v>14</v>
      </c>
      <c r="B26" s="35"/>
      <c r="C26" s="8" t="s">
        <v>18</v>
      </c>
      <c r="D26" s="23">
        <f>D22*0.8</f>
        <v>192</v>
      </c>
      <c r="E26" s="23">
        <f t="shared" si="2"/>
        <v>230.4</v>
      </c>
      <c r="F26" s="23">
        <f>F22*0.8</f>
        <v>128</v>
      </c>
      <c r="G26" s="23">
        <f t="shared" si="3"/>
        <v>153.6</v>
      </c>
      <c r="H26" s="6">
        <v>59</v>
      </c>
      <c r="I26" s="35"/>
      <c r="J26" s="8" t="s">
        <v>19</v>
      </c>
      <c r="K26" s="23">
        <f>K25*1.2</f>
        <v>162</v>
      </c>
      <c r="L26" s="23">
        <f t="shared" si="4"/>
        <v>194.4</v>
      </c>
      <c r="M26" s="3"/>
      <c r="N26" s="3"/>
      <c r="O26"/>
      <c r="P26"/>
    </row>
    <row r="27" spans="1:16" ht="15.75">
      <c r="A27" s="9">
        <v>15</v>
      </c>
      <c r="B27" s="35"/>
      <c r="C27" s="8" t="s">
        <v>19</v>
      </c>
      <c r="D27" s="23">
        <f>D23*0.8</f>
        <v>230.4</v>
      </c>
      <c r="E27" s="23">
        <f t="shared" si="2"/>
        <v>276.48</v>
      </c>
      <c r="F27" s="23">
        <f>F23*0.8</f>
        <v>153.60000000000002</v>
      </c>
      <c r="G27" s="23">
        <f t="shared" si="3"/>
        <v>184.32</v>
      </c>
      <c r="H27" s="8">
        <v>60</v>
      </c>
      <c r="I27" s="35"/>
      <c r="J27" s="8" t="s">
        <v>8</v>
      </c>
      <c r="K27" s="23">
        <f>K25*1.3</f>
        <v>175.5</v>
      </c>
      <c r="L27" s="23">
        <f t="shared" si="4"/>
        <v>210.6</v>
      </c>
      <c r="M27" s="3"/>
      <c r="N27" s="3"/>
      <c r="O27"/>
      <c r="P27"/>
    </row>
    <row r="28" spans="1:16" ht="15.75">
      <c r="A28" s="9">
        <v>16</v>
      </c>
      <c r="B28" s="35"/>
      <c r="C28" s="8" t="s">
        <v>8</v>
      </c>
      <c r="D28" s="23">
        <f>D24*0.8</f>
        <v>249.60000000000002</v>
      </c>
      <c r="E28" s="23">
        <f t="shared" si="2"/>
        <v>299.52</v>
      </c>
      <c r="F28" s="23">
        <f>F24*0.8</f>
        <v>166.4</v>
      </c>
      <c r="G28" s="23">
        <f t="shared" si="3"/>
        <v>199.68</v>
      </c>
      <c r="H28" s="6">
        <v>61</v>
      </c>
      <c r="I28" s="35">
        <v>3</v>
      </c>
      <c r="J28" s="8" t="s">
        <v>17</v>
      </c>
      <c r="K28" s="26">
        <f>K29*1.1</f>
        <v>118.80000000000001</v>
      </c>
      <c r="L28" s="23">
        <f t="shared" si="4"/>
        <v>142.56</v>
      </c>
      <c r="M28" s="1"/>
      <c r="N28" s="2"/>
      <c r="O28"/>
      <c r="P28"/>
    </row>
    <row r="29" spans="1:16" ht="15.75">
      <c r="A29" s="9">
        <v>17</v>
      </c>
      <c r="B29" s="35">
        <v>4</v>
      </c>
      <c r="C29" s="8" t="s">
        <v>17</v>
      </c>
      <c r="D29" s="23">
        <f>D21*0.56</f>
        <v>147.84</v>
      </c>
      <c r="E29" s="23">
        <f t="shared" si="2"/>
        <v>177.41</v>
      </c>
      <c r="F29" s="23">
        <f>F21*0.56</f>
        <v>98.56</v>
      </c>
      <c r="G29" s="23">
        <f t="shared" si="3"/>
        <v>118.27</v>
      </c>
      <c r="H29" s="8">
        <v>62</v>
      </c>
      <c r="I29" s="35"/>
      <c r="J29" s="8" t="s">
        <v>18</v>
      </c>
      <c r="K29" s="23">
        <f>K25*0.8</f>
        <v>108</v>
      </c>
      <c r="L29" s="23">
        <f t="shared" si="4"/>
        <v>129.6</v>
      </c>
      <c r="M29" s="3"/>
      <c r="N29" s="3"/>
      <c r="O29"/>
      <c r="P29"/>
    </row>
    <row r="30" spans="1:16" ht="15.75">
      <c r="A30" s="9">
        <v>18</v>
      </c>
      <c r="B30" s="35"/>
      <c r="C30" s="8" t="s">
        <v>18</v>
      </c>
      <c r="D30" s="23">
        <f>D22*0.56</f>
        <v>134.4</v>
      </c>
      <c r="E30" s="23">
        <f t="shared" si="2"/>
        <v>161.28</v>
      </c>
      <c r="F30" s="23">
        <f>F22*0.56</f>
        <v>89.60000000000001</v>
      </c>
      <c r="G30" s="23">
        <f t="shared" si="3"/>
        <v>107.52</v>
      </c>
      <c r="H30" s="6">
        <v>63</v>
      </c>
      <c r="I30" s="35"/>
      <c r="J30" s="8" t="s">
        <v>19</v>
      </c>
      <c r="K30" s="23">
        <f>K26*0.8</f>
        <v>129.6</v>
      </c>
      <c r="L30" s="23">
        <f t="shared" si="4"/>
        <v>155.52</v>
      </c>
      <c r="M30" s="3"/>
      <c r="N30" s="3"/>
      <c r="O30"/>
      <c r="P30"/>
    </row>
    <row r="31" spans="1:16" ht="15.75">
      <c r="A31" s="9">
        <v>19</v>
      </c>
      <c r="B31" s="35"/>
      <c r="C31" s="8" t="s">
        <v>19</v>
      </c>
      <c r="D31" s="23">
        <f>D23*0.56</f>
        <v>161.28000000000003</v>
      </c>
      <c r="E31" s="23">
        <f t="shared" si="2"/>
        <v>193.54</v>
      </c>
      <c r="F31" s="23">
        <f>F23*0.56</f>
        <v>107.52000000000001</v>
      </c>
      <c r="G31" s="23">
        <f t="shared" si="3"/>
        <v>129.02</v>
      </c>
      <c r="H31" s="8">
        <v>64</v>
      </c>
      <c r="I31" s="35"/>
      <c r="J31" s="8" t="s">
        <v>8</v>
      </c>
      <c r="K31" s="23">
        <f>K27*0.8</f>
        <v>140.4</v>
      </c>
      <c r="L31" s="23">
        <f t="shared" si="4"/>
        <v>168.48</v>
      </c>
      <c r="M31" s="3"/>
      <c r="N31" s="3"/>
      <c r="O31"/>
      <c r="P31"/>
    </row>
    <row r="32" spans="1:16" ht="15.75">
      <c r="A32" s="9">
        <v>20</v>
      </c>
      <c r="B32" s="35"/>
      <c r="C32" s="8" t="s">
        <v>8</v>
      </c>
      <c r="D32" s="23">
        <f>D24*0.56</f>
        <v>174.72000000000003</v>
      </c>
      <c r="E32" s="23">
        <f t="shared" si="2"/>
        <v>209.66</v>
      </c>
      <c r="F32" s="23">
        <f>F24*0.56</f>
        <v>116.48000000000002</v>
      </c>
      <c r="G32" s="23">
        <f t="shared" si="3"/>
        <v>139.78</v>
      </c>
      <c r="H32" s="27"/>
      <c r="I32" s="41"/>
      <c r="J32" s="31"/>
      <c r="K32" s="28"/>
      <c r="L32" s="29"/>
      <c r="M32" s="3"/>
      <c r="N32" s="3"/>
      <c r="O32"/>
      <c r="P32"/>
    </row>
    <row r="33" spans="1:16" ht="15.75">
      <c r="A33" s="43" t="s">
        <v>12</v>
      </c>
      <c r="B33" s="44"/>
      <c r="C33" s="44"/>
      <c r="D33" s="44"/>
      <c r="E33" s="44"/>
      <c r="F33" s="44"/>
      <c r="G33" s="45"/>
      <c r="H33" s="4"/>
      <c r="I33" s="41"/>
      <c r="J33" s="4"/>
      <c r="K33" s="30"/>
      <c r="L33" s="30"/>
      <c r="M33" s="3"/>
      <c r="N33" s="3"/>
      <c r="O33"/>
      <c r="P33"/>
    </row>
    <row r="34" spans="1:16" ht="15.75" customHeight="1">
      <c r="A34" s="9">
        <v>21</v>
      </c>
      <c r="B34" s="35" t="s">
        <v>10</v>
      </c>
      <c r="C34" s="8" t="s">
        <v>17</v>
      </c>
      <c r="D34" s="23">
        <f>D42*1.56</f>
        <v>257.40000000000003</v>
      </c>
      <c r="E34" s="23">
        <f>ROUND(D34*1.2,2)</f>
        <v>308.88</v>
      </c>
      <c r="F34" s="3"/>
      <c r="G34" s="3"/>
      <c r="H34" s="4"/>
      <c r="I34" s="41"/>
      <c r="J34" s="4"/>
      <c r="K34" s="30"/>
      <c r="L34" s="30"/>
      <c r="M34" s="3"/>
      <c r="N34" s="3"/>
      <c r="O34"/>
      <c r="P34"/>
    </row>
    <row r="35" spans="1:16" ht="15.75" customHeight="1">
      <c r="A35" s="9">
        <v>22</v>
      </c>
      <c r="B35" s="35"/>
      <c r="C35" s="8" t="s">
        <v>18</v>
      </c>
      <c r="D35" s="23">
        <f>D43*1.56</f>
        <v>234</v>
      </c>
      <c r="E35" s="23">
        <f aca="true" t="shared" si="5" ref="E35:E53">ROUND(D35*1.2,2)</f>
        <v>280.8</v>
      </c>
      <c r="F35" s="3"/>
      <c r="G35" s="3"/>
      <c r="H35" s="4"/>
      <c r="I35" s="42"/>
      <c r="J35" s="4"/>
      <c r="K35" s="30"/>
      <c r="L35" s="30"/>
      <c r="M35" s="19"/>
      <c r="N35" s="19"/>
      <c r="O35"/>
      <c r="P35"/>
    </row>
    <row r="36" spans="1:16" ht="15.75">
      <c r="A36" s="9">
        <v>23</v>
      </c>
      <c r="B36" s="35"/>
      <c r="C36" s="8" t="s">
        <v>19</v>
      </c>
      <c r="D36" s="23">
        <f>D44*1.56</f>
        <v>280.8</v>
      </c>
      <c r="E36" s="23">
        <f t="shared" si="5"/>
        <v>336.96</v>
      </c>
      <c r="F36" s="3"/>
      <c r="G36" s="3"/>
      <c r="H36" s="40"/>
      <c r="I36" s="40"/>
      <c r="J36" s="40"/>
      <c r="K36" s="40"/>
      <c r="L36" s="40"/>
      <c r="M36" s="40"/>
      <c r="N36" s="40"/>
      <c r="O36"/>
      <c r="P36"/>
    </row>
    <row r="37" spans="1:16" ht="15.75">
      <c r="A37" s="10">
        <v>24</v>
      </c>
      <c r="B37" s="35"/>
      <c r="C37" s="8" t="s">
        <v>8</v>
      </c>
      <c r="D37" s="23">
        <f>D45*1.56</f>
        <v>304.2</v>
      </c>
      <c r="E37" s="23">
        <f t="shared" si="5"/>
        <v>365.04</v>
      </c>
      <c r="F37" s="3"/>
      <c r="G37" s="3"/>
      <c r="H37" s="17"/>
      <c r="I37" s="17"/>
      <c r="J37" s="17"/>
      <c r="K37" s="17"/>
      <c r="L37" s="17"/>
      <c r="M37" s="17"/>
      <c r="N37" s="17"/>
      <c r="O37"/>
      <c r="P37"/>
    </row>
    <row r="38" spans="1:16" ht="15.75">
      <c r="A38" s="9">
        <v>25</v>
      </c>
      <c r="B38" s="35">
        <v>1</v>
      </c>
      <c r="C38" s="8" t="s">
        <v>17</v>
      </c>
      <c r="D38" s="23">
        <f>D42*1.2</f>
        <v>198</v>
      </c>
      <c r="E38" s="23">
        <f t="shared" si="5"/>
        <v>237.6</v>
      </c>
      <c r="F38" s="3"/>
      <c r="G38" s="3"/>
      <c r="H38" s="40" t="s">
        <v>16</v>
      </c>
      <c r="I38" s="40"/>
      <c r="J38" s="40"/>
      <c r="K38" s="40"/>
      <c r="L38" s="40"/>
      <c r="M38" s="40"/>
      <c r="N38" s="40"/>
      <c r="O38"/>
      <c r="P38"/>
    </row>
    <row r="39" spans="1:16" ht="15.75" customHeight="1">
      <c r="A39" s="9">
        <v>26</v>
      </c>
      <c r="B39" s="35"/>
      <c r="C39" s="8" t="s">
        <v>18</v>
      </c>
      <c r="D39" s="23">
        <f>D43*1.2</f>
        <v>180</v>
      </c>
      <c r="E39" s="23">
        <f t="shared" si="5"/>
        <v>216</v>
      </c>
      <c r="F39" s="3"/>
      <c r="G39" s="3"/>
      <c r="H39" s="35" t="s">
        <v>0</v>
      </c>
      <c r="I39" s="35" t="s">
        <v>1</v>
      </c>
      <c r="J39" s="35" t="s">
        <v>2</v>
      </c>
      <c r="K39" s="36" t="s">
        <v>3</v>
      </c>
      <c r="L39" s="36"/>
      <c r="M39" s="36" t="s">
        <v>4</v>
      </c>
      <c r="N39" s="36"/>
      <c r="O39"/>
      <c r="P39"/>
    </row>
    <row r="40" spans="1:16" ht="15.75" customHeight="1">
      <c r="A40" s="9">
        <v>27</v>
      </c>
      <c r="B40" s="35"/>
      <c r="C40" s="8" t="s">
        <v>19</v>
      </c>
      <c r="D40" s="23">
        <f>D44*1.2</f>
        <v>216</v>
      </c>
      <c r="E40" s="23">
        <f t="shared" si="5"/>
        <v>259.2</v>
      </c>
      <c r="F40" s="3"/>
      <c r="G40" s="3"/>
      <c r="H40" s="35"/>
      <c r="I40" s="35"/>
      <c r="J40" s="35"/>
      <c r="K40" s="35" t="s">
        <v>5</v>
      </c>
      <c r="L40" s="35" t="s">
        <v>6</v>
      </c>
      <c r="M40" s="35" t="s">
        <v>5</v>
      </c>
      <c r="N40" s="35" t="s">
        <v>6</v>
      </c>
      <c r="O40"/>
      <c r="P40"/>
    </row>
    <row r="41" spans="1:16" ht="15.75">
      <c r="A41" s="9">
        <v>28</v>
      </c>
      <c r="B41" s="35"/>
      <c r="C41" s="8" t="s">
        <v>8</v>
      </c>
      <c r="D41" s="23">
        <f>D45*1.2</f>
        <v>234</v>
      </c>
      <c r="E41" s="23">
        <f t="shared" si="5"/>
        <v>280.8</v>
      </c>
      <c r="F41" s="3"/>
      <c r="G41" s="3"/>
      <c r="H41" s="35"/>
      <c r="I41" s="35"/>
      <c r="J41" s="35"/>
      <c r="K41" s="35"/>
      <c r="L41" s="35"/>
      <c r="M41" s="35"/>
      <c r="N41" s="35"/>
      <c r="O41"/>
      <c r="P41"/>
    </row>
    <row r="42" spans="1:16" ht="15.75">
      <c r="A42" s="9">
        <v>29</v>
      </c>
      <c r="B42" s="35">
        <v>2</v>
      </c>
      <c r="C42" s="8" t="s">
        <v>17</v>
      </c>
      <c r="D42" s="23">
        <f>D43*1.1</f>
        <v>165</v>
      </c>
      <c r="E42" s="23">
        <f t="shared" si="5"/>
        <v>198</v>
      </c>
      <c r="F42" s="3"/>
      <c r="G42" s="3"/>
      <c r="H42" s="35"/>
      <c r="I42" s="35"/>
      <c r="J42" s="35"/>
      <c r="K42" s="35"/>
      <c r="L42" s="35"/>
      <c r="M42" s="35"/>
      <c r="N42" s="35"/>
      <c r="O42"/>
      <c r="P42"/>
    </row>
    <row r="43" spans="1:16" ht="15.75">
      <c r="A43" s="9">
        <v>30</v>
      </c>
      <c r="B43" s="35"/>
      <c r="C43" s="8" t="s">
        <v>18</v>
      </c>
      <c r="D43" s="24">
        <v>150</v>
      </c>
      <c r="E43" s="23">
        <f t="shared" si="5"/>
        <v>180</v>
      </c>
      <c r="F43" s="3"/>
      <c r="G43" s="3"/>
      <c r="H43" s="20" t="s">
        <v>13</v>
      </c>
      <c r="I43" s="20"/>
      <c r="J43" s="20"/>
      <c r="K43" s="20"/>
      <c r="L43" s="20"/>
      <c r="M43" s="20"/>
      <c r="N43" s="20"/>
      <c r="O43"/>
      <c r="P43"/>
    </row>
    <row r="44" spans="1:16" ht="15.75">
      <c r="A44" s="9">
        <v>31</v>
      </c>
      <c r="B44" s="35"/>
      <c r="C44" s="8" t="s">
        <v>19</v>
      </c>
      <c r="D44" s="23">
        <f>D43*1.2</f>
        <v>180</v>
      </c>
      <c r="E44" s="23">
        <f t="shared" si="5"/>
        <v>216</v>
      </c>
      <c r="F44" s="3"/>
      <c r="G44" s="3"/>
      <c r="H44" s="8">
        <v>65</v>
      </c>
      <c r="I44" s="14">
        <v>1</v>
      </c>
      <c r="J44" s="8" t="s">
        <v>17</v>
      </c>
      <c r="K44" s="23">
        <f>K48*1.2</f>
        <v>420</v>
      </c>
      <c r="L44" s="23">
        <f>K44*1.2</f>
        <v>504</v>
      </c>
      <c r="M44" s="23">
        <f>M48*1.2</f>
        <v>276</v>
      </c>
      <c r="N44" s="23">
        <f>ROUND(M44*1.2,2)</f>
        <v>331.2</v>
      </c>
      <c r="O44"/>
      <c r="P44"/>
    </row>
    <row r="45" spans="1:16" ht="15.75">
      <c r="A45" s="9">
        <v>32</v>
      </c>
      <c r="B45" s="35"/>
      <c r="C45" s="8" t="s">
        <v>8</v>
      </c>
      <c r="D45" s="23">
        <f>D43*1.3</f>
        <v>195</v>
      </c>
      <c r="E45" s="23">
        <f t="shared" si="5"/>
        <v>234</v>
      </c>
      <c r="F45" s="3"/>
      <c r="G45" s="3"/>
      <c r="H45" s="8">
        <v>66</v>
      </c>
      <c r="I45" s="15"/>
      <c r="J45" s="8" t="s">
        <v>18</v>
      </c>
      <c r="K45" s="23">
        <f>K49*1.2</f>
        <v>462.00000000000006</v>
      </c>
      <c r="L45" s="23">
        <f>K45*1.2</f>
        <v>554.4000000000001</v>
      </c>
      <c r="M45" s="23">
        <f>M49*1.2</f>
        <v>303.6</v>
      </c>
      <c r="N45" s="23">
        <f aca="true" t="shared" si="6" ref="N45:N55">ROUND(M45*1.2,2)</f>
        <v>364.32</v>
      </c>
      <c r="O45"/>
      <c r="P45"/>
    </row>
    <row r="46" spans="1:16" ht="15.75">
      <c r="A46" s="9">
        <v>33</v>
      </c>
      <c r="B46" s="35">
        <v>3</v>
      </c>
      <c r="C46" s="8" t="s">
        <v>17</v>
      </c>
      <c r="D46" s="23">
        <f>D42*0.8</f>
        <v>132</v>
      </c>
      <c r="E46" s="23">
        <f t="shared" si="5"/>
        <v>158.4</v>
      </c>
      <c r="F46" s="3"/>
      <c r="G46" s="3"/>
      <c r="H46" s="8">
        <v>67</v>
      </c>
      <c r="I46" s="15"/>
      <c r="J46" s="8" t="s">
        <v>19</v>
      </c>
      <c r="K46" s="23">
        <f>K50*1.2</f>
        <v>504</v>
      </c>
      <c r="L46" s="23">
        <f aca="true" t="shared" si="7" ref="L46:L55">K46*1.2</f>
        <v>604.8</v>
      </c>
      <c r="M46" s="23">
        <f>M50*1.2</f>
        <v>331.2</v>
      </c>
      <c r="N46" s="23">
        <f t="shared" si="6"/>
        <v>397.44</v>
      </c>
      <c r="O46"/>
      <c r="P46"/>
    </row>
    <row r="47" spans="1:16" ht="15.75">
      <c r="A47" s="9">
        <v>34</v>
      </c>
      <c r="B47" s="35"/>
      <c r="C47" s="8" t="s">
        <v>18</v>
      </c>
      <c r="D47" s="23">
        <f>D43*0.8</f>
        <v>120</v>
      </c>
      <c r="E47" s="23">
        <f t="shared" si="5"/>
        <v>144</v>
      </c>
      <c r="F47" s="3"/>
      <c r="G47" s="3"/>
      <c r="H47" s="8">
        <v>68</v>
      </c>
      <c r="I47" s="16"/>
      <c r="J47" s="8" t="str">
        <f>J31</f>
        <v>44 и более</v>
      </c>
      <c r="K47" s="23">
        <f>K46/D59</f>
        <v>546</v>
      </c>
      <c r="L47" s="23">
        <f t="shared" si="7"/>
        <v>655.1999999999999</v>
      </c>
      <c r="M47" s="23">
        <f>M46/D59</f>
        <v>358.79999999999995</v>
      </c>
      <c r="N47" s="23">
        <f t="shared" si="6"/>
        <v>430.56</v>
      </c>
      <c r="O47"/>
      <c r="P47"/>
    </row>
    <row r="48" spans="1:16" ht="15.75">
      <c r="A48" s="9">
        <v>35</v>
      </c>
      <c r="B48" s="35"/>
      <c r="C48" s="8" t="s">
        <v>19</v>
      </c>
      <c r="D48" s="23">
        <f>D44*0.8</f>
        <v>144</v>
      </c>
      <c r="E48" s="23">
        <f t="shared" si="5"/>
        <v>172.8</v>
      </c>
      <c r="F48" s="3"/>
      <c r="G48" s="3"/>
      <c r="H48" s="8">
        <v>69</v>
      </c>
      <c r="I48" s="14">
        <v>2</v>
      </c>
      <c r="J48" s="8" t="str">
        <f aca="true" t="shared" si="8" ref="J48:J55">J44</f>
        <v>до 25</v>
      </c>
      <c r="K48" s="24">
        <v>350</v>
      </c>
      <c r="L48" s="23">
        <f t="shared" si="7"/>
        <v>420</v>
      </c>
      <c r="M48" s="24">
        <v>230</v>
      </c>
      <c r="N48" s="23">
        <f t="shared" si="6"/>
        <v>276</v>
      </c>
      <c r="O48"/>
      <c r="P48"/>
    </row>
    <row r="49" spans="1:16" ht="15.75">
      <c r="A49" s="9">
        <v>36</v>
      </c>
      <c r="B49" s="35"/>
      <c r="C49" s="8" t="s">
        <v>8</v>
      </c>
      <c r="D49" s="23">
        <f>D45*0.8</f>
        <v>156</v>
      </c>
      <c r="E49" s="23">
        <f t="shared" si="5"/>
        <v>187.2</v>
      </c>
      <c r="F49" s="3"/>
      <c r="G49" s="3"/>
      <c r="H49" s="8">
        <v>70</v>
      </c>
      <c r="I49" s="15"/>
      <c r="J49" s="8" t="str">
        <f t="shared" si="8"/>
        <v>25 - 30</v>
      </c>
      <c r="K49" s="23">
        <f>K48*1.1</f>
        <v>385.00000000000006</v>
      </c>
      <c r="L49" s="23">
        <f t="shared" si="7"/>
        <v>462.00000000000006</v>
      </c>
      <c r="M49" s="23">
        <f>M48*1.1</f>
        <v>253.00000000000003</v>
      </c>
      <c r="N49" s="23">
        <f t="shared" si="6"/>
        <v>303.6</v>
      </c>
      <c r="O49"/>
      <c r="P49"/>
    </row>
    <row r="50" spans="1:16" ht="15.75">
      <c r="A50" s="9">
        <v>37</v>
      </c>
      <c r="B50" s="35">
        <v>4</v>
      </c>
      <c r="C50" s="8" t="s">
        <v>17</v>
      </c>
      <c r="D50" s="25">
        <f>D42*0.56</f>
        <v>92.4</v>
      </c>
      <c r="E50" s="23">
        <f t="shared" si="5"/>
        <v>110.88</v>
      </c>
      <c r="F50" s="3"/>
      <c r="G50" s="3"/>
      <c r="H50" s="8">
        <v>71</v>
      </c>
      <c r="I50" s="15"/>
      <c r="J50" s="8" t="str">
        <f t="shared" si="8"/>
        <v>32- 40</v>
      </c>
      <c r="K50" s="23">
        <f>K48*1.2</f>
        <v>420</v>
      </c>
      <c r="L50" s="23">
        <f t="shared" si="7"/>
        <v>504</v>
      </c>
      <c r="M50" s="23">
        <f>M48*1.2</f>
        <v>276</v>
      </c>
      <c r="N50" s="23">
        <f t="shared" si="6"/>
        <v>331.2</v>
      </c>
      <c r="O50"/>
      <c r="P50"/>
    </row>
    <row r="51" spans="1:16" ht="15.75">
      <c r="A51" s="9">
        <v>38</v>
      </c>
      <c r="B51" s="35"/>
      <c r="C51" s="8" t="s">
        <v>18</v>
      </c>
      <c r="D51" s="25">
        <f>D43*0.56</f>
        <v>84.00000000000001</v>
      </c>
      <c r="E51" s="23">
        <f t="shared" si="5"/>
        <v>100.8</v>
      </c>
      <c r="F51" s="3"/>
      <c r="H51" s="8">
        <v>72</v>
      </c>
      <c r="I51" s="16"/>
      <c r="J51" s="8" t="str">
        <f t="shared" si="8"/>
        <v>44 и более</v>
      </c>
      <c r="K51" s="23">
        <f>K48*1.3</f>
        <v>455</v>
      </c>
      <c r="L51" s="23">
        <f t="shared" si="7"/>
        <v>546</v>
      </c>
      <c r="M51" s="23">
        <f>M49*1.3</f>
        <v>328.90000000000003</v>
      </c>
      <c r="N51" s="23">
        <f t="shared" si="6"/>
        <v>394.68</v>
      </c>
      <c r="O51"/>
      <c r="P51"/>
    </row>
    <row r="52" spans="1:16" ht="15.75" customHeight="1">
      <c r="A52" s="9">
        <v>39</v>
      </c>
      <c r="B52" s="35"/>
      <c r="C52" s="8" t="s">
        <v>19</v>
      </c>
      <c r="D52" s="25">
        <f>D44*0.56</f>
        <v>100.80000000000001</v>
      </c>
      <c r="E52" s="23">
        <f t="shared" si="5"/>
        <v>120.96</v>
      </c>
      <c r="F52" s="3"/>
      <c r="G52" s="3"/>
      <c r="H52" s="8">
        <v>73</v>
      </c>
      <c r="I52" s="14">
        <v>3</v>
      </c>
      <c r="J52" s="8" t="str">
        <f t="shared" si="8"/>
        <v>до 25</v>
      </c>
      <c r="K52" s="23">
        <f>K48*0.8</f>
        <v>280</v>
      </c>
      <c r="L52" s="23">
        <f t="shared" si="7"/>
        <v>336</v>
      </c>
      <c r="M52" s="23">
        <f>M48*0.8</f>
        <v>184</v>
      </c>
      <c r="N52" s="23">
        <f t="shared" si="6"/>
        <v>220.8</v>
      </c>
      <c r="O52"/>
      <c r="P52"/>
    </row>
    <row r="53" spans="1:16" ht="15.75">
      <c r="A53" s="9">
        <v>40</v>
      </c>
      <c r="B53" s="35"/>
      <c r="C53" s="8" t="s">
        <v>8</v>
      </c>
      <c r="D53" s="25">
        <f>D45*0.56</f>
        <v>109.20000000000002</v>
      </c>
      <c r="E53" s="23">
        <f t="shared" si="5"/>
        <v>131.04</v>
      </c>
      <c r="F53" s="3"/>
      <c r="G53" s="3"/>
      <c r="H53" s="8">
        <v>74</v>
      </c>
      <c r="I53" s="15"/>
      <c r="J53" s="8" t="str">
        <f t="shared" si="8"/>
        <v>25 - 30</v>
      </c>
      <c r="K53" s="23">
        <f>K49*0.8</f>
        <v>308.00000000000006</v>
      </c>
      <c r="L53" s="23">
        <f t="shared" si="7"/>
        <v>369.6000000000001</v>
      </c>
      <c r="M53" s="23">
        <f>M49*0.8</f>
        <v>202.40000000000003</v>
      </c>
      <c r="N53" s="23">
        <f t="shared" si="6"/>
        <v>242.88</v>
      </c>
      <c r="O53"/>
      <c r="P53"/>
    </row>
    <row r="54" spans="8:16" ht="15.75">
      <c r="H54" s="8">
        <v>75</v>
      </c>
      <c r="I54" s="15"/>
      <c r="J54" s="8" t="str">
        <f t="shared" si="8"/>
        <v>32- 40</v>
      </c>
      <c r="K54" s="23">
        <f>K50*0.8</f>
        <v>336</v>
      </c>
      <c r="L54" s="23">
        <f t="shared" si="7"/>
        <v>403.2</v>
      </c>
      <c r="M54" s="23">
        <f>M50*0.8</f>
        <v>220.8</v>
      </c>
      <c r="N54" s="23">
        <f t="shared" si="6"/>
        <v>264.96</v>
      </c>
      <c r="O54"/>
      <c r="P54"/>
    </row>
    <row r="55" spans="1:16" ht="15.75">
      <c r="A55" s="11"/>
      <c r="B55" s="4"/>
      <c r="C55" s="12"/>
      <c r="D55" s="11"/>
      <c r="E55" s="3"/>
      <c r="H55" s="8">
        <v>76</v>
      </c>
      <c r="I55" s="16"/>
      <c r="J55" s="8" t="str">
        <f t="shared" si="8"/>
        <v>44 и более</v>
      </c>
      <c r="K55" s="23">
        <f>K51*0.8</f>
        <v>364</v>
      </c>
      <c r="L55" s="23">
        <f t="shared" si="7"/>
        <v>436.8</v>
      </c>
      <c r="M55" s="23">
        <f>M51*0.8</f>
        <v>263.12000000000006</v>
      </c>
      <c r="N55" s="23">
        <f t="shared" si="6"/>
        <v>315.74</v>
      </c>
      <c r="O55"/>
      <c r="P55"/>
    </row>
    <row r="56" spans="5:16" ht="15.75">
      <c r="E56" s="7" t="s">
        <v>30</v>
      </c>
      <c r="H56" s="21" t="s">
        <v>21</v>
      </c>
      <c r="I56" s="18"/>
      <c r="J56" s="18"/>
      <c r="K56" s="18"/>
      <c r="L56" s="18"/>
      <c r="M56" s="18"/>
      <c r="N56" s="18"/>
      <c r="O56"/>
      <c r="P56"/>
    </row>
    <row r="57" spans="8:16" ht="15.75">
      <c r="H57" s="13" t="s">
        <v>0</v>
      </c>
      <c r="I57" s="13" t="s">
        <v>1</v>
      </c>
      <c r="J57" s="13" t="s">
        <v>22</v>
      </c>
      <c r="K57" s="13" t="s">
        <v>5</v>
      </c>
      <c r="L57" s="13" t="s">
        <v>6</v>
      </c>
      <c r="M57"/>
      <c r="N57"/>
      <c r="O57"/>
      <c r="P57"/>
    </row>
    <row r="58" spans="4:16" ht="15.75">
      <c r="D58" s="22">
        <f>D35/D36</f>
        <v>0.8333333333333333</v>
      </c>
      <c r="H58" s="13">
        <v>77</v>
      </c>
      <c r="I58" s="13" t="s">
        <v>23</v>
      </c>
      <c r="J58" s="13" t="s">
        <v>24</v>
      </c>
      <c r="K58" s="32">
        <v>217.3</v>
      </c>
      <c r="L58" s="32">
        <f>K58*1.2</f>
        <v>260.76</v>
      </c>
      <c r="M58"/>
      <c r="N58"/>
      <c r="O58"/>
      <c r="P58"/>
    </row>
    <row r="59" spans="4:16" ht="15.75">
      <c r="D59" s="22">
        <f>D36/D37</f>
        <v>0.9230769230769231</v>
      </c>
      <c r="H59"/>
      <c r="I59"/>
      <c r="J59"/>
      <c r="K59"/>
      <c r="L59"/>
      <c r="M59"/>
      <c r="N59"/>
      <c r="O59"/>
      <c r="P59"/>
    </row>
    <row r="60" spans="8:16" ht="15.75">
      <c r="H60" s="21" t="s">
        <v>25</v>
      </c>
      <c r="I60" s="18"/>
      <c r="J60" s="18"/>
      <c r="K60" s="18"/>
      <c r="L60" s="18"/>
      <c r="M60" s="18"/>
      <c r="N60"/>
      <c r="O60"/>
      <c r="P60"/>
    </row>
    <row r="61" spans="8:13" ht="15.75">
      <c r="H61" s="13" t="s">
        <v>0</v>
      </c>
      <c r="I61" s="13" t="s">
        <v>26</v>
      </c>
      <c r="J61" s="13" t="s">
        <v>22</v>
      </c>
      <c r="K61" s="13" t="s">
        <v>5</v>
      </c>
      <c r="L61" s="13" t="s">
        <v>6</v>
      </c>
      <c r="M61"/>
    </row>
    <row r="62" spans="8:13" ht="15.75">
      <c r="H62" s="13">
        <v>78</v>
      </c>
      <c r="I62" s="13">
        <v>3</v>
      </c>
      <c r="J62" s="13" t="s">
        <v>27</v>
      </c>
      <c r="K62" s="32">
        <v>345.7</v>
      </c>
      <c r="L62" s="32">
        <f>K62*1.2</f>
        <v>414.84</v>
      </c>
      <c r="M62"/>
    </row>
  </sheetData>
  <sheetProtection/>
  <mergeCells count="57">
    <mergeCell ref="N40:N42"/>
    <mergeCell ref="B42:B45"/>
    <mergeCell ref="B46:B49"/>
    <mergeCell ref="B50:B53"/>
    <mergeCell ref="B38:B41"/>
    <mergeCell ref="H38:N38"/>
    <mergeCell ref="H39:H42"/>
    <mergeCell ref="I39:I42"/>
    <mergeCell ref="J39:J42"/>
    <mergeCell ref="K39:L39"/>
    <mergeCell ref="M39:N39"/>
    <mergeCell ref="K40:K42"/>
    <mergeCell ref="L40:L42"/>
    <mergeCell ref="M40:M42"/>
    <mergeCell ref="I28:I31"/>
    <mergeCell ref="B29:B32"/>
    <mergeCell ref="I32:I35"/>
    <mergeCell ref="A33:G33"/>
    <mergeCell ref="B34:B37"/>
    <mergeCell ref="H36:N36"/>
    <mergeCell ref="I11:I14"/>
    <mergeCell ref="A12:G12"/>
    <mergeCell ref="B13:B16"/>
    <mergeCell ref="I15:I18"/>
    <mergeCell ref="B17:B20"/>
    <mergeCell ref="H19:N19"/>
    <mergeCell ref="I20:I23"/>
    <mergeCell ref="B21:B24"/>
    <mergeCell ref="I24:I27"/>
    <mergeCell ref="B25:B28"/>
    <mergeCell ref="C9:C11"/>
    <mergeCell ref="D9:E9"/>
    <mergeCell ref="F9:G9"/>
    <mergeCell ref="D10:D11"/>
    <mergeCell ref="E10:E11"/>
    <mergeCell ref="F10:F11"/>
    <mergeCell ref="G10:G11"/>
    <mergeCell ref="L3:L5"/>
    <mergeCell ref="M3:M5"/>
    <mergeCell ref="N3:N5"/>
    <mergeCell ref="A4:G4"/>
    <mergeCell ref="A6:G7"/>
    <mergeCell ref="H6:N6"/>
    <mergeCell ref="I7:I10"/>
    <mergeCell ref="A8:G8"/>
    <mergeCell ref="A9:A11"/>
    <mergeCell ref="B9:B11"/>
    <mergeCell ref="A1:G1"/>
    <mergeCell ref="H1:N1"/>
    <mergeCell ref="A2:G2"/>
    <mergeCell ref="H2:H5"/>
    <mergeCell ref="I2:I5"/>
    <mergeCell ref="J2:J5"/>
    <mergeCell ref="K2:L2"/>
    <mergeCell ref="M2:N2"/>
    <mergeCell ref="A3:G3"/>
    <mergeCell ref="K3:K5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ASUP</cp:lastModifiedBy>
  <cp:lastPrinted>2021-07-26T08:47:42Z</cp:lastPrinted>
  <dcterms:created xsi:type="dcterms:W3CDTF">1996-10-08T23:32:33Z</dcterms:created>
  <dcterms:modified xsi:type="dcterms:W3CDTF">2021-08-02T05:12:33Z</dcterms:modified>
  <cp:category/>
  <cp:version/>
  <cp:contentType/>
  <cp:contentStatus/>
</cp:coreProperties>
</file>